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Jerome Daoust</author>
  </authors>
  <commentList>
    <comment ref="E19" authorId="0">
      <text>
        <r>
          <rPr>
            <b/>
            <sz val="8"/>
            <rFont val="Tahoma"/>
            <family val="0"/>
          </rPr>
          <t>300 British pounds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In relation to weight for an expensive camera and a 2 GB Sony memory stick (95$ at newEgg.com).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I do not typically wear gloves.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from Casio Exilim EX-Z120.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0"/>
          </rPr>
          <t>from HP Photosmart R717.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0"/>
          </rPr>
          <t>from Nikon Coolpix P3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Just need to pres any top edge button ?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MPEG-4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28 mm gives 63.4 degree on diagonal.
35 mm gives 75.4 degree on diagonal.
==&gt;19% more angle.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20$ added for 4 AA NiMH batteries.
30$ for charger.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Guessing based on F10.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Canon S80 or any compact camera busy with buttons in the back can just be held from under with thumb and over with ring finger.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tested: Can force it upright in my cockpit. Will bulge, but possible.
Laid flat if fits in remaining space to right of Vario/GPS.</t>
        </r>
      </text>
    </comment>
    <comment ref="Q29" authorId="0">
      <text>
        <r>
          <rPr>
            <b/>
            <sz val="8"/>
            <rFont val="Tahoma"/>
            <family val="0"/>
          </rPr>
          <t>Just need to pres any top edge button ?</t>
        </r>
        <r>
          <rPr>
            <sz val="8"/>
            <rFont val="Tahoma"/>
            <family val="0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0"/>
          </rPr>
          <t>MPEG-4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<sst xmlns="http://schemas.openxmlformats.org/spreadsheetml/2006/main" count="157" uniqueCount="54">
  <si>
    <t>Memory type (10 for SD, 8 for CF, 0 for others)</t>
  </si>
  <si>
    <t>Image stabilization</t>
  </si>
  <si>
    <t>Weight</t>
  </si>
  <si>
    <t>One-hand grip easy (10 for little chance of activating undesired button, 0 if little room for thumb)</t>
  </si>
  <si>
    <t>Turning OFF is one step process (10 for single-event button press, 0 for sliding cover wait)</t>
  </si>
  <si>
    <t>Canon A620</t>
  </si>
  <si>
    <t>Canon S80</t>
  </si>
  <si>
    <t>link</t>
  </si>
  <si>
    <t>Ricoh GX8</t>
  </si>
  <si>
    <t>Panasonic DMC-FX01</t>
  </si>
  <si>
    <t>Optical zoom of 3+</t>
  </si>
  <si>
    <t>LCD screen size (10 for 3", 5 for 2.5", 0 for 2")</t>
  </si>
  <si>
    <t>Flash can be forced OFF</t>
  </si>
  <si>
    <t>Battery type (10 for rechargeable AA, 8 for special rechargeable, 5 for disposable AA, 0 for other)</t>
  </si>
  <si>
    <t>Video capture (10 for 640x480 at 30fps, 5 for 320x240 at 30 fps)</t>
  </si>
  <si>
    <t>OK</t>
  </si>
  <si>
    <r>
      <t>d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>review information</t>
    </r>
  </si>
  <si>
    <r>
      <t>MUST</t>
    </r>
    <r>
      <rPr>
        <sz val="10"/>
        <rFont val="Times New Roman"/>
        <family val="1"/>
      </rPr>
      <t>: Tether attachment point</t>
    </r>
  </si>
  <si>
    <r>
      <t>MUST</t>
    </r>
    <r>
      <rPr>
        <sz val="10"/>
        <rFont val="Times New Roman"/>
        <family val="1"/>
      </rPr>
      <t>: LCD screen</t>
    </r>
  </si>
  <si>
    <r>
      <t>MUST</t>
    </r>
    <r>
      <rPr>
        <sz val="10"/>
        <rFont val="Times New Roman"/>
        <family val="1"/>
      </rPr>
      <t>: Fit on flight deck.</t>
    </r>
  </si>
  <si>
    <r>
      <t>MUST</t>
    </r>
    <r>
      <rPr>
        <sz val="10"/>
        <rFont val="Times New Roman"/>
        <family val="1"/>
      </rPr>
      <t>: Integrated lens cover (not something which can be lost), not tethered,</t>
    </r>
  </si>
  <si>
    <r>
      <t>MUST</t>
    </r>
    <r>
      <rPr>
        <sz val="10"/>
        <rFont val="Times New Roman"/>
        <family val="1"/>
      </rPr>
      <t>: Automatic focus, exposure...</t>
    </r>
  </si>
  <si>
    <r>
      <t>MUST</t>
    </r>
    <r>
      <rPr>
        <sz val="10"/>
        <rFont val="Times New Roman"/>
        <family val="1"/>
      </rPr>
      <t>: Can make close-up pictures (45 cm distance or less)</t>
    </r>
  </si>
  <si>
    <t>Score --&gt;</t>
  </si>
  <si>
    <r>
      <t>Turning ON/OFF is easy with gloves (</t>
    </r>
    <r>
      <rPr>
        <sz val="8"/>
        <rFont val="Times New Roman"/>
        <family val="1"/>
      </rPr>
      <t>10 for lens slide cover, 5 raised slider button, 0 small push button</t>
    </r>
    <r>
      <rPr>
        <sz val="10"/>
        <rFont val="Times New Roman"/>
        <family val="1"/>
      </rPr>
      <t>)</t>
    </r>
  </si>
  <si>
    <t>Intermediate calculations</t>
  </si>
  <si>
    <t>Resolution in effective MP</t>
  </si>
  <si>
    <t>Price (from dpreview for consistency)</t>
  </si>
  <si>
    <r>
      <t xml:space="preserve">Price (10 if free, </t>
    </r>
    <r>
      <rPr>
        <sz val="8"/>
        <rFont val="Times New Roman"/>
        <family val="1"/>
      </rPr>
      <t>0 if over 600</t>
    </r>
    <r>
      <rPr>
        <sz val="10"/>
        <rFont val="Times New Roman"/>
        <family val="1"/>
      </rPr>
      <t>)</t>
    </r>
  </si>
  <si>
    <t>Ready to shoot after turned ON: Zoom at widest.</t>
  </si>
  <si>
    <t>Lens dimension (equivalent to std camera)</t>
  </si>
  <si>
    <t>Wide field of view (10 for 28 mm lens, 0 for 40 mm)</t>
  </si>
  <si>
    <t>Value to be confirmed</t>
  </si>
  <si>
    <t>Colors:</t>
  </si>
  <si>
    <t>Automatically derived</t>
  </si>
  <si>
    <t>Image quality: dpreview owner average opinion.</t>
  </si>
  <si>
    <t>Image quality (10 for 5.0, 0 for 2.5)</t>
  </si>
  <si>
    <t>Number of independant reviews in dpreview.</t>
  </si>
  <si>
    <t>Popularity (100 for 50 reviewers in dpreview)</t>
  </si>
  <si>
    <t>Resolution (10 for 8+ MP,0 for 3)</t>
  </si>
  <si>
    <t>Sony DSC-W100</t>
  </si>
  <si>
    <t>Sony DSC-N1</t>
  </si>
  <si>
    <t>Sony DSC-P200</t>
  </si>
  <si>
    <t>Casio Exilim EX-Z850</t>
  </si>
  <si>
    <t>Olympus Stylus 810 Digital</t>
  </si>
  <si>
    <t>HP Photosmart R927</t>
  </si>
  <si>
    <t>Nikon Coolpix P4</t>
  </si>
  <si>
    <t>Nikon Coolpix 7900</t>
  </si>
  <si>
    <t>Pentax Optio A10</t>
  </si>
  <si>
    <t>Height (mm)</t>
  </si>
  <si>
    <r>
      <t>Will stay on camera mode (</t>
    </r>
    <r>
      <rPr>
        <sz val="8"/>
        <rFont val="Times New Roman"/>
        <family val="1"/>
      </rPr>
      <t>10 for stiff rotator not on a corner, 0 for easy to flip toggle on a corner like Sony DSC-P1</t>
    </r>
    <r>
      <rPr>
        <sz val="10"/>
        <rFont val="Times New Roman"/>
        <family val="1"/>
      </rPr>
      <t xml:space="preserve">) </t>
    </r>
  </si>
  <si>
    <t>Camera can be upright in closed cockpit with velcro on bottom (10 for height less than 55 mm, 0 above 65)</t>
  </si>
  <si>
    <t>Fujifilm FinePix F30</t>
  </si>
  <si>
    <t>Kodak V570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</si>
</sst>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/d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wrapText="1"/>
    </xf>
    <xf numFmtId="9" fontId="6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0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4" borderId="0" xfId="0" applyFont="1" applyFill="1" applyAlignment="1">
      <alignment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5" fillId="4" borderId="0" xfId="0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0" fontId="13" fillId="0" borderId="0" xfId="20" applyFont="1" applyAlignment="1">
      <alignment horizontal="right"/>
    </xf>
    <xf numFmtId="0" fontId="12" fillId="2" borderId="0" xfId="0" applyFont="1" applyFill="1" applyAlignment="1">
      <alignment/>
    </xf>
    <xf numFmtId="1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" fillId="0" borderId="2" xfId="0" applyFont="1" applyBorder="1" applyAlignment="1">
      <alignment wrapText="1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166" fontId="12" fillId="0" borderId="0" xfId="0" applyNumberFormat="1" applyFont="1" applyAlignment="1">
      <alignment horizontal="left" wrapText="1"/>
    </xf>
    <xf numFmtId="0" fontId="10" fillId="4" borderId="0" xfId="0" applyFont="1" applyFill="1" applyAlignment="1">
      <alignment horizontal="right"/>
    </xf>
    <xf numFmtId="0" fontId="11" fillId="4" borderId="0" xfId="0" applyFont="1" applyFill="1" applyAlignment="1">
      <alignment/>
    </xf>
    <xf numFmtId="9" fontId="6" fillId="3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review.com/reviews/specs/Canon/canon_s80.asp" TargetMode="External" /><Relationship Id="rId2" Type="http://schemas.openxmlformats.org/officeDocument/2006/relationships/hyperlink" Target="http://www.dpreview.com/reviews/specs/Canon/canon_a620.asp" TargetMode="External" /><Relationship Id="rId3" Type="http://schemas.openxmlformats.org/officeDocument/2006/relationships/hyperlink" Target="http://www.dpreview.com/reviews/specs/Ricoh/ricoh_gx8.asp" TargetMode="External" /><Relationship Id="rId4" Type="http://schemas.openxmlformats.org/officeDocument/2006/relationships/hyperlink" Target="http://www.dpreview.com/reviews/specs/Panasonic/panasonic_dmcfx01.asp" TargetMode="External" /><Relationship Id="rId5" Type="http://schemas.openxmlformats.org/officeDocument/2006/relationships/hyperlink" Target="http://www.dpreview.com/reviews/specs/Sony/sony_dscw100.asp" TargetMode="External" /><Relationship Id="rId6" Type="http://schemas.openxmlformats.org/officeDocument/2006/relationships/hyperlink" Target="http://www.dpreview.com/reviews/specs/Sony/sony_dscn1.asp" TargetMode="External" /><Relationship Id="rId7" Type="http://schemas.openxmlformats.org/officeDocument/2006/relationships/hyperlink" Target="http://www.dpreview.com/reviews/specs/Sony/sony_dscp200.asp" TargetMode="External" /><Relationship Id="rId8" Type="http://schemas.openxmlformats.org/officeDocument/2006/relationships/hyperlink" Target="http://www.dpreview.com/reviews/specs/Casio/casio_exz850.asp" TargetMode="External" /><Relationship Id="rId9" Type="http://schemas.openxmlformats.org/officeDocument/2006/relationships/hyperlink" Target="http://www.dpreview.com/reviews/specs/Olympus/oly_stylus810.asp" TargetMode="External" /><Relationship Id="rId10" Type="http://schemas.openxmlformats.org/officeDocument/2006/relationships/hyperlink" Target="http://www.dpreview.com/reviews/specs/HP/hp_r927.asp" TargetMode="External" /><Relationship Id="rId11" Type="http://schemas.openxmlformats.org/officeDocument/2006/relationships/hyperlink" Target="http://www.dpreview.com/reviews/specs/Nikon/nikon_cpp4.asp" TargetMode="External" /><Relationship Id="rId12" Type="http://schemas.openxmlformats.org/officeDocument/2006/relationships/hyperlink" Target="http://www.dpreview.com/reviews/specs/Nikon/nikon_cp7900.asp" TargetMode="External" /><Relationship Id="rId13" Type="http://schemas.openxmlformats.org/officeDocument/2006/relationships/hyperlink" Target="http://www.dpreview.com/reviews/specs/Pentax/pentax_optioa10.asp" TargetMode="External" /><Relationship Id="rId14" Type="http://schemas.openxmlformats.org/officeDocument/2006/relationships/hyperlink" Target="http://www.dpreview.com/reviews/specs/Fujifilm/fuji_finepixf30.asp" TargetMode="External" /><Relationship Id="rId15" Type="http://schemas.openxmlformats.org/officeDocument/2006/relationships/hyperlink" Target="http://www.dpreview.com/reviews/specs/Kodak/kodak_v570.asp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8515625" style="1" customWidth="1"/>
    <col min="2" max="2" width="6.8515625" style="7" bestFit="1" customWidth="1"/>
    <col min="3" max="3" width="6.00390625" style="7" customWidth="1"/>
    <col min="4" max="4" width="6.421875" style="7" customWidth="1"/>
    <col min="5" max="5" width="5.8515625" style="7" customWidth="1"/>
    <col min="6" max="6" width="9.8515625" style="7" customWidth="1"/>
    <col min="7" max="7" width="6.140625" style="7" customWidth="1"/>
    <col min="8" max="8" width="7.140625" style="7" customWidth="1"/>
    <col min="9" max="9" width="6.00390625" style="7" customWidth="1"/>
    <col min="10" max="10" width="7.421875" style="7" customWidth="1"/>
    <col min="11" max="11" width="8.8515625" style="7" customWidth="1"/>
    <col min="12" max="12" width="9.8515625" style="7" customWidth="1"/>
    <col min="13" max="14" width="6.7109375" style="7" customWidth="1"/>
    <col min="15" max="15" width="6.00390625" style="7" customWidth="1"/>
    <col min="16" max="16" width="7.140625" style="7" customWidth="1"/>
    <col min="17" max="17" width="6.00390625" style="7" customWidth="1"/>
    <col min="18" max="18" width="9.140625" style="7" customWidth="1"/>
    <col min="19" max="19" width="8.00390625" style="20" customWidth="1"/>
    <col min="20" max="21" width="8.00390625" style="7" customWidth="1"/>
    <col min="22" max="22" width="7.57421875" style="7" customWidth="1"/>
    <col min="23" max="16384" width="9.140625" style="7" customWidth="1"/>
  </cols>
  <sheetData>
    <row r="1" spans="1:19" ht="15.75">
      <c r="A1" s="35" t="str">
        <f>"2006/4/14"</f>
        <v>2006/4/14</v>
      </c>
      <c r="S1" s="21" t="s">
        <v>25</v>
      </c>
    </row>
    <row r="2" spans="2:33" ht="15.75">
      <c r="B2" s="9" t="s">
        <v>23</v>
      </c>
      <c r="C2" s="38">
        <f aca="true" t="shared" si="0" ref="C2:Q2">S2/(SUM($B$11:$B$34)*10)</f>
        <v>0.7998156044715916</v>
      </c>
      <c r="D2" s="38">
        <f t="shared" si="0"/>
        <v>0.7500672275363989</v>
      </c>
      <c r="E2" s="2">
        <f t="shared" si="0"/>
        <v>0.61311513195805</v>
      </c>
      <c r="F2" s="39">
        <f t="shared" si="0"/>
        <v>0.6756367408090354</v>
      </c>
      <c r="G2" s="2">
        <f t="shared" si="0"/>
        <v>0.5834197687372749</v>
      </c>
      <c r="H2" s="2">
        <f t="shared" si="0"/>
        <v>0.6710076447312819</v>
      </c>
      <c r="I2" s="39">
        <f t="shared" si="0"/>
        <v>0.6903691752141677</v>
      </c>
      <c r="J2" s="2">
        <f t="shared" si="0"/>
        <v>0.5415274096269833</v>
      </c>
      <c r="K2" s="2">
        <f t="shared" si="0"/>
        <v>0.5737966270984596</v>
      </c>
      <c r="L2" s="2">
        <f t="shared" si="0"/>
        <v>0.47220621566593685</v>
      </c>
      <c r="M2" s="2">
        <f t="shared" si="0"/>
        <v>0.6603280703776268</v>
      </c>
      <c r="N2" s="2">
        <f t="shared" si="0"/>
        <v>0.6341861626522223</v>
      </c>
      <c r="O2" s="2">
        <f t="shared" si="0"/>
        <v>0.5142138219814837</v>
      </c>
      <c r="P2" s="2">
        <f t="shared" si="0"/>
        <v>0.5303292228496792</v>
      </c>
      <c r="Q2" s="2">
        <f t="shared" si="0"/>
        <v>0.48484499250893165</v>
      </c>
      <c r="S2" s="24">
        <f>SUM(S11:S34)</f>
        <v>3470</v>
      </c>
      <c r="T2" s="25">
        <f>SUM(T11:T34)</f>
        <v>3254.1666666666665</v>
      </c>
      <c r="U2" s="25">
        <f>SUM(U11:U34)</f>
        <v>2660</v>
      </c>
      <c r="V2" s="25">
        <f>SUM(V11:V34)</f>
        <v>2931.25</v>
      </c>
      <c r="W2" s="25">
        <f aca="true" t="shared" si="1" ref="W2:AE2">SUM(W11:W34)</f>
        <v>2531.166666666667</v>
      </c>
      <c r="X2" s="25">
        <f t="shared" si="1"/>
        <v>2911.1666666666665</v>
      </c>
      <c r="Y2" s="25">
        <f t="shared" si="1"/>
        <v>2995.1666666666665</v>
      </c>
      <c r="Z2" s="25">
        <f t="shared" si="1"/>
        <v>2349.416666666667</v>
      </c>
      <c r="AA2" s="25">
        <f t="shared" si="1"/>
        <v>2489.416666666667</v>
      </c>
      <c r="AB2" s="25">
        <f t="shared" si="1"/>
        <v>2048.666666666667</v>
      </c>
      <c r="AC2" s="25">
        <f t="shared" si="1"/>
        <v>2864.8333333333335</v>
      </c>
      <c r="AD2" s="25">
        <f t="shared" si="1"/>
        <v>2751.4166666666665</v>
      </c>
      <c r="AE2" s="25">
        <f t="shared" si="1"/>
        <v>2230.916666666667</v>
      </c>
      <c r="AF2" s="25">
        <f>SUM(AF11:AF34)</f>
        <v>2300.833333333333</v>
      </c>
      <c r="AG2" s="25">
        <f>SUM(AG11:AG34)</f>
        <v>2103.5</v>
      </c>
    </row>
    <row r="3" spans="2:33" s="3" customFormat="1" ht="39.75" customHeight="1">
      <c r="B3" s="3" t="s">
        <v>2</v>
      </c>
      <c r="C3" s="3" t="s">
        <v>6</v>
      </c>
      <c r="D3" s="3" t="s">
        <v>5</v>
      </c>
      <c r="E3" s="3" t="s">
        <v>8</v>
      </c>
      <c r="F3" s="3" t="s">
        <v>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3" t="s">
        <v>47</v>
      </c>
      <c r="O3" s="3" t="s">
        <v>48</v>
      </c>
      <c r="P3" s="3" t="s">
        <v>52</v>
      </c>
      <c r="Q3" s="3" t="s">
        <v>53</v>
      </c>
      <c r="S3" s="4" t="str">
        <f>C3</f>
        <v>Canon S80</v>
      </c>
      <c r="T3" s="3" t="str">
        <f>D3</f>
        <v>Canon A620</v>
      </c>
      <c r="U3" s="3" t="str">
        <f>E3</f>
        <v>Ricoh GX8</v>
      </c>
      <c r="V3" s="3" t="str">
        <f>F3</f>
        <v>Panasonic DMC-FX01</v>
      </c>
      <c r="W3" s="3" t="str">
        <f aca="true" t="shared" si="2" ref="W3:AG3">G3</f>
        <v>Sony DSC-W100</v>
      </c>
      <c r="X3" s="3" t="str">
        <f t="shared" si="2"/>
        <v>Sony DSC-N1</v>
      </c>
      <c r="Y3" s="3" t="str">
        <f t="shared" si="2"/>
        <v>Sony DSC-P200</v>
      </c>
      <c r="Z3" s="3" t="str">
        <f t="shared" si="2"/>
        <v>Casio Exilim EX-Z850</v>
      </c>
      <c r="AA3" s="3" t="str">
        <f t="shared" si="2"/>
        <v>Olympus Stylus 810 Digital</v>
      </c>
      <c r="AB3" s="3" t="str">
        <f t="shared" si="2"/>
        <v>HP Photosmart R927</v>
      </c>
      <c r="AC3" s="3" t="str">
        <f t="shared" si="2"/>
        <v>Nikon Coolpix P4</v>
      </c>
      <c r="AD3" s="3" t="str">
        <f t="shared" si="2"/>
        <v>Nikon Coolpix 7900</v>
      </c>
      <c r="AE3" s="3" t="str">
        <f t="shared" si="2"/>
        <v>Pentax Optio A10</v>
      </c>
      <c r="AF3" s="3" t="str">
        <f t="shared" si="2"/>
        <v>Fujifilm FinePix F30</v>
      </c>
      <c r="AG3" s="3" t="str">
        <f t="shared" si="2"/>
        <v>Kodak V570</v>
      </c>
    </row>
    <row r="4" spans="1:33" s="10" customFormat="1" ht="15.75">
      <c r="A4" s="5" t="s">
        <v>16</v>
      </c>
      <c r="B4" s="29">
        <v>0</v>
      </c>
      <c r="C4" s="28" t="s">
        <v>7</v>
      </c>
      <c r="D4" s="28" t="s">
        <v>7</v>
      </c>
      <c r="E4" s="28" t="s">
        <v>7</v>
      </c>
      <c r="F4" s="28" t="s">
        <v>7</v>
      </c>
      <c r="G4" s="28" t="s">
        <v>7</v>
      </c>
      <c r="H4" s="28" t="s">
        <v>7</v>
      </c>
      <c r="I4" s="28" t="s">
        <v>7</v>
      </c>
      <c r="J4" s="28" t="s">
        <v>7</v>
      </c>
      <c r="K4" s="28" t="s">
        <v>7</v>
      </c>
      <c r="L4" s="28" t="s">
        <v>7</v>
      </c>
      <c r="M4" s="28" t="s">
        <v>7</v>
      </c>
      <c r="N4" s="28" t="s">
        <v>7</v>
      </c>
      <c r="O4" s="28" t="s">
        <v>7</v>
      </c>
      <c r="P4" s="28" t="s">
        <v>7</v>
      </c>
      <c r="Q4" s="28" t="s">
        <v>7</v>
      </c>
      <c r="R4" s="9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5.75">
      <c r="A5" s="6" t="s">
        <v>17</v>
      </c>
      <c r="B5" s="29">
        <v>0</v>
      </c>
      <c r="C5" s="13" t="s">
        <v>15</v>
      </c>
      <c r="D5" s="13" t="s">
        <v>15</v>
      </c>
      <c r="E5" s="13" t="s">
        <v>15</v>
      </c>
      <c r="F5" s="13" t="s">
        <v>15</v>
      </c>
      <c r="G5" s="13" t="s">
        <v>15</v>
      </c>
      <c r="H5" s="36" t="s">
        <v>15</v>
      </c>
      <c r="I5" s="13" t="s">
        <v>15</v>
      </c>
      <c r="J5" s="13" t="s">
        <v>15</v>
      </c>
      <c r="K5" s="36" t="s">
        <v>15</v>
      </c>
      <c r="L5" s="13" t="s">
        <v>15</v>
      </c>
      <c r="M5" s="13" t="s">
        <v>15</v>
      </c>
      <c r="N5" s="13" t="s">
        <v>15</v>
      </c>
      <c r="O5" s="13" t="s">
        <v>15</v>
      </c>
      <c r="P5" s="36" t="s">
        <v>15</v>
      </c>
      <c r="Q5" s="13" t="s">
        <v>15</v>
      </c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5.75">
      <c r="A6" s="6" t="s">
        <v>18</v>
      </c>
      <c r="B6" s="29">
        <v>0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 t="s">
        <v>15</v>
      </c>
      <c r="L6" s="13" t="s">
        <v>15</v>
      </c>
      <c r="M6" s="13" t="s">
        <v>15</v>
      </c>
      <c r="N6" s="13" t="s">
        <v>15</v>
      </c>
      <c r="O6" s="13" t="s">
        <v>15</v>
      </c>
      <c r="P6" s="13" t="s">
        <v>15</v>
      </c>
      <c r="Q6" s="13" t="s">
        <v>15</v>
      </c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5.75">
      <c r="A7" s="6" t="s">
        <v>19</v>
      </c>
      <c r="B7" s="29">
        <v>0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15</v>
      </c>
      <c r="N7" s="13" t="s">
        <v>15</v>
      </c>
      <c r="O7" s="13" t="s">
        <v>15</v>
      </c>
      <c r="P7" s="13" t="s">
        <v>15</v>
      </c>
      <c r="Q7" s="13" t="s">
        <v>15</v>
      </c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38.25">
      <c r="A8" s="6" t="s">
        <v>20</v>
      </c>
      <c r="B8" s="29">
        <v>0</v>
      </c>
      <c r="C8" s="13" t="s">
        <v>15</v>
      </c>
      <c r="D8" s="13" t="s">
        <v>15</v>
      </c>
      <c r="E8" s="13" t="s">
        <v>15</v>
      </c>
      <c r="F8" s="13" t="s">
        <v>15</v>
      </c>
      <c r="G8" s="13" t="s">
        <v>15</v>
      </c>
      <c r="H8" s="13" t="s">
        <v>15</v>
      </c>
      <c r="I8" s="13" t="s">
        <v>15</v>
      </c>
      <c r="J8" s="13" t="s">
        <v>15</v>
      </c>
      <c r="K8" s="13" t="s">
        <v>15</v>
      </c>
      <c r="L8" s="13" t="s">
        <v>15</v>
      </c>
      <c r="M8" s="13" t="s">
        <v>15</v>
      </c>
      <c r="N8" s="13" t="s">
        <v>15</v>
      </c>
      <c r="O8" s="13" t="s">
        <v>15</v>
      </c>
      <c r="P8" s="13" t="s">
        <v>15</v>
      </c>
      <c r="Q8" s="13" t="s">
        <v>15</v>
      </c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15.75">
      <c r="A9" s="6" t="s">
        <v>21</v>
      </c>
      <c r="B9" s="29">
        <v>0</v>
      </c>
      <c r="C9" s="13" t="s">
        <v>15</v>
      </c>
      <c r="D9" s="13" t="s">
        <v>15</v>
      </c>
      <c r="E9" s="13" t="s">
        <v>15</v>
      </c>
      <c r="F9" s="13" t="s">
        <v>15</v>
      </c>
      <c r="G9" s="13" t="s">
        <v>15</v>
      </c>
      <c r="H9" s="13" t="s">
        <v>15</v>
      </c>
      <c r="I9" s="13" t="s">
        <v>15</v>
      </c>
      <c r="J9" s="13" t="s">
        <v>15</v>
      </c>
      <c r="K9" s="13" t="s">
        <v>15</v>
      </c>
      <c r="L9" s="13" t="s">
        <v>15</v>
      </c>
      <c r="M9" s="13" t="s">
        <v>15</v>
      </c>
      <c r="N9" s="13" t="s">
        <v>15</v>
      </c>
      <c r="O9" s="13" t="s">
        <v>15</v>
      </c>
      <c r="P9" s="13" t="s">
        <v>15</v>
      </c>
      <c r="Q9" s="13" t="s">
        <v>15</v>
      </c>
      <c r="S9" s="1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5.5">
      <c r="A10" s="6" t="s">
        <v>22</v>
      </c>
      <c r="B10" s="29">
        <v>0</v>
      </c>
      <c r="C10" s="13" t="s">
        <v>15</v>
      </c>
      <c r="D10" s="13" t="s">
        <v>15</v>
      </c>
      <c r="E10" s="13" t="s">
        <v>15</v>
      </c>
      <c r="F10" s="13" t="s">
        <v>15</v>
      </c>
      <c r="G10" s="13" t="s">
        <v>15</v>
      </c>
      <c r="H10" s="13" t="s">
        <v>15</v>
      </c>
      <c r="I10" s="13" t="s">
        <v>15</v>
      </c>
      <c r="J10" s="13" t="s">
        <v>15</v>
      </c>
      <c r="K10" s="13" t="s">
        <v>15</v>
      </c>
      <c r="L10" s="13" t="s">
        <v>15</v>
      </c>
      <c r="M10" s="13" t="s">
        <v>15</v>
      </c>
      <c r="N10" s="13" t="s">
        <v>15</v>
      </c>
      <c r="O10" s="13" t="s">
        <v>15</v>
      </c>
      <c r="P10" s="13" t="s">
        <v>15</v>
      </c>
      <c r="Q10" s="36" t="s">
        <v>15</v>
      </c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5.75">
      <c r="A11" s="1" t="s">
        <v>26</v>
      </c>
      <c r="B11" s="29">
        <v>0</v>
      </c>
      <c r="C11" s="22">
        <v>8</v>
      </c>
      <c r="D11" s="22">
        <v>7.1</v>
      </c>
      <c r="E11" s="22">
        <v>8</v>
      </c>
      <c r="F11" s="22">
        <v>6</v>
      </c>
      <c r="G11" s="22">
        <v>8</v>
      </c>
      <c r="H11" s="22">
        <v>8</v>
      </c>
      <c r="I11" s="22">
        <v>7.1</v>
      </c>
      <c r="J11" s="22">
        <v>8</v>
      </c>
      <c r="K11" s="22">
        <v>8</v>
      </c>
      <c r="L11" s="22">
        <v>8.2</v>
      </c>
      <c r="M11" s="22">
        <v>8</v>
      </c>
      <c r="N11" s="22">
        <v>7.1</v>
      </c>
      <c r="O11" s="22">
        <v>8</v>
      </c>
      <c r="P11" s="22">
        <v>6.1</v>
      </c>
      <c r="Q11" s="22">
        <v>5</v>
      </c>
      <c r="S11" s="16">
        <f aca="true" t="shared" si="3" ref="S11:AG11">$B11*C11</f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0</v>
      </c>
      <c r="AE11" s="17">
        <f t="shared" si="3"/>
        <v>0</v>
      </c>
      <c r="AF11" s="17">
        <f t="shared" si="3"/>
        <v>0</v>
      </c>
      <c r="AG11" s="17">
        <f t="shared" si="3"/>
        <v>0</v>
      </c>
    </row>
    <row r="12" spans="1:33" ht="15.75">
      <c r="A12" s="1" t="s">
        <v>39</v>
      </c>
      <c r="B12" s="18">
        <v>100</v>
      </c>
      <c r="C12" s="8">
        <f>10*IF(C11&gt;8,1,IF(C11&lt;3,0,(C11-3)/5))</f>
        <v>10</v>
      </c>
      <c r="D12" s="8">
        <f>10*IF(D11&gt;8,1,IF(D11&lt;3,0,(D11-3)/5))</f>
        <v>8.2</v>
      </c>
      <c r="E12" s="8">
        <f>10*IF(E11&gt;8,1,IF(E11&lt;3,0,(E11-3)/5))</f>
        <v>10</v>
      </c>
      <c r="F12" s="8">
        <f>10*IF(F11&gt;8,1,IF(F11&lt;3,0,(F11-3)/5))</f>
        <v>6</v>
      </c>
      <c r="G12" s="8">
        <f aca="true" t="shared" si="4" ref="G12:Q12">10*IF(G11&gt;8,1,IF(G11&lt;3,0,(G11-3)/5))</f>
        <v>10</v>
      </c>
      <c r="H12" s="8">
        <f t="shared" si="4"/>
        <v>10</v>
      </c>
      <c r="I12" s="8">
        <f t="shared" si="4"/>
        <v>8.2</v>
      </c>
      <c r="J12" s="8">
        <f t="shared" si="4"/>
        <v>10</v>
      </c>
      <c r="K12" s="8">
        <f t="shared" si="4"/>
        <v>10</v>
      </c>
      <c r="L12" s="8">
        <f t="shared" si="4"/>
        <v>10</v>
      </c>
      <c r="M12" s="8">
        <f t="shared" si="4"/>
        <v>10</v>
      </c>
      <c r="N12" s="8">
        <f t="shared" si="4"/>
        <v>8.2</v>
      </c>
      <c r="O12" s="8">
        <f t="shared" si="4"/>
        <v>10</v>
      </c>
      <c r="P12" s="8">
        <f t="shared" si="4"/>
        <v>6.199999999999999</v>
      </c>
      <c r="Q12" s="8">
        <f t="shared" si="4"/>
        <v>4</v>
      </c>
      <c r="S12" s="16">
        <f aca="true" t="shared" si="5" ref="S12:S34">$B12*C12</f>
        <v>1000</v>
      </c>
      <c r="T12" s="17">
        <f aca="true" t="shared" si="6" ref="T12:T34">$B12*D12</f>
        <v>819.9999999999999</v>
      </c>
      <c r="U12" s="17">
        <f aca="true" t="shared" si="7" ref="U12:U34">$B12*E12</f>
        <v>1000</v>
      </c>
      <c r="V12" s="17">
        <f aca="true" t="shared" si="8" ref="V12:V34">$B12*F12</f>
        <v>600</v>
      </c>
      <c r="W12" s="17">
        <f aca="true" t="shared" si="9" ref="W12:W34">$B12*G12</f>
        <v>1000</v>
      </c>
      <c r="X12" s="17">
        <f aca="true" t="shared" si="10" ref="X12:X34">$B12*H12</f>
        <v>1000</v>
      </c>
      <c r="Y12" s="17">
        <f aca="true" t="shared" si="11" ref="Y12:Y34">$B12*I12</f>
        <v>819.9999999999999</v>
      </c>
      <c r="Z12" s="17">
        <f aca="true" t="shared" si="12" ref="Z12:Z34">$B12*J12</f>
        <v>1000</v>
      </c>
      <c r="AA12" s="17">
        <f aca="true" t="shared" si="13" ref="AA12:AA34">$B12*K12</f>
        <v>1000</v>
      </c>
      <c r="AB12" s="17">
        <f aca="true" t="shared" si="14" ref="AB12:AB34">$B12*L12</f>
        <v>1000</v>
      </c>
      <c r="AC12" s="17">
        <f aca="true" t="shared" si="15" ref="AC12:AC34">$B12*M12</f>
        <v>1000</v>
      </c>
      <c r="AD12" s="17">
        <f aca="true" t="shared" si="16" ref="AD12:AD34">$B12*N12</f>
        <v>819.9999999999999</v>
      </c>
      <c r="AE12" s="17">
        <f aca="true" t="shared" si="17" ref="AE12:AG34">$B12*O12</f>
        <v>1000</v>
      </c>
      <c r="AF12" s="17">
        <f t="shared" si="17"/>
        <v>619.9999999999999</v>
      </c>
      <c r="AG12" s="17">
        <f t="shared" si="17"/>
        <v>400</v>
      </c>
    </row>
    <row r="13" spans="1:33" ht="25.5">
      <c r="A13" s="1" t="s">
        <v>35</v>
      </c>
      <c r="B13" s="29">
        <v>0</v>
      </c>
      <c r="C13" s="7">
        <v>4.51</v>
      </c>
      <c r="D13" s="7">
        <v>4.68</v>
      </c>
      <c r="E13" s="7">
        <v>3.56</v>
      </c>
      <c r="F13" s="7">
        <v>4.5</v>
      </c>
      <c r="G13" s="37">
        <f>MIN(H13:I13)</f>
        <v>4.28</v>
      </c>
      <c r="H13" s="7">
        <v>4.57</v>
      </c>
      <c r="I13" s="7">
        <v>4.28</v>
      </c>
      <c r="J13" s="19">
        <v>3.81</v>
      </c>
      <c r="K13" s="7">
        <v>4</v>
      </c>
      <c r="L13" s="19">
        <v>3</v>
      </c>
      <c r="M13" s="19">
        <v>4.5</v>
      </c>
      <c r="N13" s="7">
        <v>4.39</v>
      </c>
      <c r="O13" s="7">
        <v>2.5</v>
      </c>
      <c r="P13" s="7">
        <v>4.25</v>
      </c>
      <c r="Q13" s="7">
        <v>3.88</v>
      </c>
      <c r="S13" s="16">
        <f t="shared" si="5"/>
        <v>0</v>
      </c>
      <c r="T13" s="17">
        <f t="shared" si="6"/>
        <v>0</v>
      </c>
      <c r="U13" s="17">
        <f t="shared" si="7"/>
        <v>0</v>
      </c>
      <c r="V13" s="17">
        <f t="shared" si="8"/>
        <v>0</v>
      </c>
      <c r="W13" s="17">
        <f t="shared" si="9"/>
        <v>0</v>
      </c>
      <c r="X13" s="17">
        <f t="shared" si="10"/>
        <v>0</v>
      </c>
      <c r="Y13" s="17">
        <f t="shared" si="11"/>
        <v>0</v>
      </c>
      <c r="Z13" s="17">
        <f t="shared" si="12"/>
        <v>0</v>
      </c>
      <c r="AA13" s="17">
        <f t="shared" si="13"/>
        <v>0</v>
      </c>
      <c r="AB13" s="17">
        <f t="shared" si="14"/>
        <v>0</v>
      </c>
      <c r="AC13" s="17">
        <f t="shared" si="15"/>
        <v>0</v>
      </c>
      <c r="AD13" s="17">
        <f t="shared" si="16"/>
        <v>0</v>
      </c>
      <c r="AE13" s="17">
        <f t="shared" si="17"/>
        <v>0</v>
      </c>
      <c r="AF13" s="17">
        <f t="shared" si="17"/>
        <v>0</v>
      </c>
      <c r="AG13" s="17">
        <f t="shared" si="17"/>
        <v>0</v>
      </c>
    </row>
    <row r="14" spans="1:33" ht="15.75">
      <c r="A14" s="1" t="s">
        <v>36</v>
      </c>
      <c r="B14" s="18">
        <v>100</v>
      </c>
      <c r="C14" s="31">
        <f>IF(C13&gt;2.5,10*(C13-2.5)/2.5,0)</f>
        <v>8.04</v>
      </c>
      <c r="D14" s="31">
        <f>IF(D13&gt;2.5,10*(D13-2.5)/2.5,0)</f>
        <v>8.719999999999999</v>
      </c>
      <c r="E14" s="31">
        <f>IF(E13&gt;2.5,10*(E13-2.5)/2.5,0)</f>
        <v>4.24</v>
      </c>
      <c r="F14" s="31">
        <f>IF(F13&gt;2.5,10*(F13-2.5)/2.5,0)</f>
        <v>8</v>
      </c>
      <c r="G14" s="31">
        <f aca="true" t="shared" si="18" ref="G14:Q14">IF(G13&gt;2.5,10*(G13-2.5)/2.5,0)</f>
        <v>7.120000000000002</v>
      </c>
      <c r="H14" s="31">
        <f t="shared" si="18"/>
        <v>8.280000000000001</v>
      </c>
      <c r="I14" s="31">
        <f t="shared" si="18"/>
        <v>7.120000000000002</v>
      </c>
      <c r="J14" s="31">
        <f t="shared" si="18"/>
        <v>5.24</v>
      </c>
      <c r="K14" s="31">
        <f t="shared" si="18"/>
        <v>6</v>
      </c>
      <c r="L14" s="31">
        <f t="shared" si="18"/>
        <v>2</v>
      </c>
      <c r="M14" s="31">
        <f t="shared" si="18"/>
        <v>8</v>
      </c>
      <c r="N14" s="31">
        <f t="shared" si="18"/>
        <v>7.56</v>
      </c>
      <c r="O14" s="31">
        <f t="shared" si="18"/>
        <v>0</v>
      </c>
      <c r="P14" s="31">
        <f t="shared" si="18"/>
        <v>7</v>
      </c>
      <c r="Q14" s="31">
        <f t="shared" si="18"/>
        <v>5.52</v>
      </c>
      <c r="S14" s="16">
        <f t="shared" si="5"/>
        <v>803.9999999999999</v>
      </c>
      <c r="T14" s="17">
        <f t="shared" si="6"/>
        <v>871.9999999999999</v>
      </c>
      <c r="U14" s="17">
        <f t="shared" si="7"/>
        <v>424</v>
      </c>
      <c r="V14" s="17">
        <f t="shared" si="8"/>
        <v>800</v>
      </c>
      <c r="W14" s="17">
        <f t="shared" si="9"/>
        <v>712.0000000000002</v>
      </c>
      <c r="X14" s="17">
        <f t="shared" si="10"/>
        <v>828.0000000000001</v>
      </c>
      <c r="Y14" s="17">
        <f t="shared" si="11"/>
        <v>712.0000000000002</v>
      </c>
      <c r="Z14" s="17">
        <f t="shared" si="12"/>
        <v>524</v>
      </c>
      <c r="AA14" s="17">
        <f t="shared" si="13"/>
        <v>600</v>
      </c>
      <c r="AB14" s="17">
        <f t="shared" si="14"/>
        <v>200</v>
      </c>
      <c r="AC14" s="17">
        <f t="shared" si="15"/>
        <v>800</v>
      </c>
      <c r="AD14" s="17">
        <f t="shared" si="16"/>
        <v>756</v>
      </c>
      <c r="AE14" s="17">
        <f t="shared" si="17"/>
        <v>0</v>
      </c>
      <c r="AF14" s="17">
        <f t="shared" si="17"/>
        <v>700</v>
      </c>
      <c r="AG14" s="17">
        <f t="shared" si="17"/>
        <v>552</v>
      </c>
    </row>
    <row r="15" spans="1:33" ht="25.5">
      <c r="A15" s="1" t="s">
        <v>37</v>
      </c>
      <c r="B15" s="29">
        <v>0</v>
      </c>
      <c r="C15" s="30">
        <v>51</v>
      </c>
      <c r="D15" s="30">
        <v>55</v>
      </c>
      <c r="E15" s="30">
        <v>9</v>
      </c>
      <c r="F15" s="30">
        <v>4</v>
      </c>
      <c r="G15" s="30">
        <v>0</v>
      </c>
      <c r="H15" s="30">
        <v>21</v>
      </c>
      <c r="I15" s="30">
        <v>72</v>
      </c>
      <c r="J15" s="30">
        <v>0</v>
      </c>
      <c r="K15" s="30">
        <v>2</v>
      </c>
      <c r="L15" s="30">
        <v>1</v>
      </c>
      <c r="M15" s="30">
        <v>2</v>
      </c>
      <c r="N15" s="30">
        <v>35</v>
      </c>
      <c r="O15" s="30">
        <v>1</v>
      </c>
      <c r="P15" s="30">
        <v>4</v>
      </c>
      <c r="Q15" s="30">
        <v>8</v>
      </c>
      <c r="S15" s="16">
        <f t="shared" si="5"/>
        <v>0</v>
      </c>
      <c r="T15" s="17">
        <f t="shared" si="6"/>
        <v>0</v>
      </c>
      <c r="U15" s="17">
        <f t="shared" si="7"/>
        <v>0</v>
      </c>
      <c r="V15" s="17">
        <f t="shared" si="8"/>
        <v>0</v>
      </c>
      <c r="W15" s="17">
        <f t="shared" si="9"/>
        <v>0</v>
      </c>
      <c r="X15" s="17">
        <f t="shared" si="10"/>
        <v>0</v>
      </c>
      <c r="Y15" s="17">
        <f t="shared" si="11"/>
        <v>0</v>
      </c>
      <c r="Z15" s="17">
        <f t="shared" si="12"/>
        <v>0</v>
      </c>
      <c r="AA15" s="17">
        <f t="shared" si="13"/>
        <v>0</v>
      </c>
      <c r="AB15" s="17">
        <f t="shared" si="14"/>
        <v>0</v>
      </c>
      <c r="AC15" s="17">
        <f t="shared" si="15"/>
        <v>0</v>
      </c>
      <c r="AD15" s="17">
        <f t="shared" si="16"/>
        <v>0</v>
      </c>
      <c r="AE15" s="17">
        <f t="shared" si="17"/>
        <v>0</v>
      </c>
      <c r="AF15" s="17">
        <f t="shared" si="17"/>
        <v>0</v>
      </c>
      <c r="AG15" s="17">
        <f t="shared" si="17"/>
        <v>0</v>
      </c>
    </row>
    <row r="16" spans="1:33" ht="25.5">
      <c r="A16" s="1" t="s">
        <v>38</v>
      </c>
      <c r="B16" s="18">
        <v>50</v>
      </c>
      <c r="C16" s="31">
        <f>10*IF(C15&gt;50,1,C15/50)</f>
        <v>10</v>
      </c>
      <c r="D16" s="31">
        <f>10*IF(D15&gt;50,1,D15/50)</f>
        <v>10</v>
      </c>
      <c r="E16" s="31">
        <f>10*IF(E15&gt;50,1,E15/50)</f>
        <v>1.7999999999999998</v>
      </c>
      <c r="F16" s="31">
        <f>10*IF(F15&gt;50,1,F15/50)</f>
        <v>0.8</v>
      </c>
      <c r="G16" s="31">
        <f aca="true" t="shared" si="19" ref="G16:Q16">10*IF(G15&gt;50,1,G15/50)</f>
        <v>0</v>
      </c>
      <c r="H16" s="31">
        <f t="shared" si="19"/>
        <v>4.2</v>
      </c>
      <c r="I16" s="31">
        <f t="shared" si="19"/>
        <v>10</v>
      </c>
      <c r="J16" s="31">
        <f t="shared" si="19"/>
        <v>0</v>
      </c>
      <c r="K16" s="31">
        <f t="shared" si="19"/>
        <v>0.4</v>
      </c>
      <c r="L16" s="31">
        <f t="shared" si="19"/>
        <v>0.2</v>
      </c>
      <c r="M16" s="31">
        <f t="shared" si="19"/>
        <v>0.4</v>
      </c>
      <c r="N16" s="31">
        <f t="shared" si="19"/>
        <v>7</v>
      </c>
      <c r="O16" s="31">
        <f t="shared" si="19"/>
        <v>0.2</v>
      </c>
      <c r="P16" s="31">
        <f t="shared" si="19"/>
        <v>0.8</v>
      </c>
      <c r="Q16" s="31">
        <f t="shared" si="19"/>
        <v>1.6</v>
      </c>
      <c r="S16" s="16">
        <f t="shared" si="5"/>
        <v>500</v>
      </c>
      <c r="T16" s="17">
        <f t="shared" si="6"/>
        <v>500</v>
      </c>
      <c r="U16" s="17">
        <f t="shared" si="7"/>
        <v>89.99999999999999</v>
      </c>
      <c r="V16" s="17">
        <f t="shared" si="8"/>
        <v>40</v>
      </c>
      <c r="W16" s="17">
        <f t="shared" si="9"/>
        <v>0</v>
      </c>
      <c r="X16" s="17">
        <f t="shared" si="10"/>
        <v>210</v>
      </c>
      <c r="Y16" s="17">
        <f t="shared" si="11"/>
        <v>500</v>
      </c>
      <c r="Z16" s="17">
        <f t="shared" si="12"/>
        <v>0</v>
      </c>
      <c r="AA16" s="17">
        <f t="shared" si="13"/>
        <v>20</v>
      </c>
      <c r="AB16" s="17">
        <f t="shared" si="14"/>
        <v>10</v>
      </c>
      <c r="AC16" s="17">
        <f t="shared" si="15"/>
        <v>20</v>
      </c>
      <c r="AD16" s="17">
        <f t="shared" si="16"/>
        <v>350</v>
      </c>
      <c r="AE16" s="17">
        <f t="shared" si="17"/>
        <v>10</v>
      </c>
      <c r="AF16" s="17">
        <f t="shared" si="17"/>
        <v>40</v>
      </c>
      <c r="AG16" s="17">
        <f t="shared" si="17"/>
        <v>80</v>
      </c>
    </row>
    <row r="17" spans="1:33" ht="15.75">
      <c r="A17" s="1" t="s">
        <v>1</v>
      </c>
      <c r="B17" s="18">
        <v>25</v>
      </c>
      <c r="C17" s="7">
        <v>0</v>
      </c>
      <c r="D17" s="7">
        <v>0</v>
      </c>
      <c r="E17" s="7">
        <v>0</v>
      </c>
      <c r="F17" s="7">
        <v>10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10</v>
      </c>
      <c r="N17" s="7">
        <v>0</v>
      </c>
      <c r="O17" s="7">
        <v>10</v>
      </c>
      <c r="P17" s="7">
        <v>0</v>
      </c>
      <c r="Q17" s="7">
        <v>0</v>
      </c>
      <c r="S17" s="16">
        <f t="shared" si="5"/>
        <v>0</v>
      </c>
      <c r="T17" s="17">
        <f t="shared" si="6"/>
        <v>0</v>
      </c>
      <c r="U17" s="17">
        <f t="shared" si="7"/>
        <v>0</v>
      </c>
      <c r="V17" s="17">
        <f t="shared" si="8"/>
        <v>250</v>
      </c>
      <c r="W17" s="17">
        <f t="shared" si="9"/>
        <v>0</v>
      </c>
      <c r="X17" s="17">
        <f t="shared" si="10"/>
        <v>0</v>
      </c>
      <c r="Y17" s="17">
        <f t="shared" si="11"/>
        <v>0</v>
      </c>
      <c r="Z17" s="17">
        <f t="shared" si="12"/>
        <v>0</v>
      </c>
      <c r="AA17" s="17">
        <f t="shared" si="13"/>
        <v>0</v>
      </c>
      <c r="AB17" s="17">
        <f t="shared" si="14"/>
        <v>0</v>
      </c>
      <c r="AC17" s="17">
        <f t="shared" si="15"/>
        <v>250</v>
      </c>
      <c r="AD17" s="17">
        <f t="shared" si="16"/>
        <v>0</v>
      </c>
      <c r="AE17" s="17">
        <f t="shared" si="17"/>
        <v>250</v>
      </c>
      <c r="AF17" s="17">
        <f t="shared" si="17"/>
        <v>0</v>
      </c>
      <c r="AG17" s="17">
        <f t="shared" si="17"/>
        <v>0</v>
      </c>
    </row>
    <row r="18" spans="1:33" ht="38.25">
      <c r="A18" s="1" t="s">
        <v>3</v>
      </c>
      <c r="B18" s="18">
        <v>20</v>
      </c>
      <c r="C18" s="7">
        <v>2</v>
      </c>
      <c r="D18" s="7">
        <v>10</v>
      </c>
      <c r="E18" s="7">
        <v>9</v>
      </c>
      <c r="F18" s="7">
        <v>6</v>
      </c>
      <c r="G18" s="7">
        <v>2</v>
      </c>
      <c r="H18" s="7">
        <v>5</v>
      </c>
      <c r="I18" s="7">
        <v>5</v>
      </c>
      <c r="J18" s="7">
        <v>2</v>
      </c>
      <c r="K18" s="7">
        <v>2</v>
      </c>
      <c r="L18" s="7">
        <v>2</v>
      </c>
      <c r="M18" s="7">
        <v>2</v>
      </c>
      <c r="N18" s="7">
        <v>6</v>
      </c>
      <c r="O18" s="7">
        <v>3</v>
      </c>
      <c r="P18" s="7">
        <v>5</v>
      </c>
      <c r="Q18" s="7">
        <v>3</v>
      </c>
      <c r="S18" s="16">
        <f t="shared" si="5"/>
        <v>40</v>
      </c>
      <c r="T18" s="17">
        <f t="shared" si="6"/>
        <v>200</v>
      </c>
      <c r="U18" s="17">
        <f t="shared" si="7"/>
        <v>180</v>
      </c>
      <c r="V18" s="17">
        <f t="shared" si="8"/>
        <v>120</v>
      </c>
      <c r="W18" s="17">
        <f t="shared" si="9"/>
        <v>40</v>
      </c>
      <c r="X18" s="17">
        <f t="shared" si="10"/>
        <v>100</v>
      </c>
      <c r="Y18" s="17">
        <f t="shared" si="11"/>
        <v>100</v>
      </c>
      <c r="Z18" s="17">
        <f t="shared" si="12"/>
        <v>40</v>
      </c>
      <c r="AA18" s="17">
        <f t="shared" si="13"/>
        <v>40</v>
      </c>
      <c r="AB18" s="17">
        <f t="shared" si="14"/>
        <v>40</v>
      </c>
      <c r="AC18" s="17">
        <f t="shared" si="15"/>
        <v>40</v>
      </c>
      <c r="AD18" s="17">
        <f t="shared" si="16"/>
        <v>120</v>
      </c>
      <c r="AE18" s="17">
        <f t="shared" si="17"/>
        <v>60</v>
      </c>
      <c r="AF18" s="17">
        <f t="shared" si="17"/>
        <v>100</v>
      </c>
      <c r="AG18" s="17">
        <f t="shared" si="17"/>
        <v>60</v>
      </c>
    </row>
    <row r="19" spans="1:33" ht="15.75">
      <c r="A19" s="1" t="s">
        <v>27</v>
      </c>
      <c r="B19" s="29">
        <v>0</v>
      </c>
      <c r="C19" s="7">
        <v>430</v>
      </c>
      <c r="D19" s="7">
        <f>272+20+30</f>
        <v>322</v>
      </c>
      <c r="E19" s="7">
        <v>530</v>
      </c>
      <c r="F19" s="7">
        <v>289</v>
      </c>
      <c r="G19" s="7">
        <v>350</v>
      </c>
      <c r="H19" s="7">
        <v>454</v>
      </c>
      <c r="I19" s="7">
        <v>274</v>
      </c>
      <c r="J19" s="7">
        <v>359</v>
      </c>
      <c r="K19" s="7">
        <v>399</v>
      </c>
      <c r="L19" s="7">
        <v>336</v>
      </c>
      <c r="M19" s="7">
        <v>328</v>
      </c>
      <c r="N19" s="7">
        <v>319</v>
      </c>
      <c r="O19" s="7">
        <v>297</v>
      </c>
      <c r="P19" s="7">
        <v>350</v>
      </c>
      <c r="Q19" s="7">
        <v>328</v>
      </c>
      <c r="S19" s="16">
        <f t="shared" si="5"/>
        <v>0</v>
      </c>
      <c r="T19" s="17">
        <f t="shared" si="6"/>
        <v>0</v>
      </c>
      <c r="U19" s="17">
        <f t="shared" si="7"/>
        <v>0</v>
      </c>
      <c r="V19" s="17">
        <f t="shared" si="8"/>
        <v>0</v>
      </c>
      <c r="W19" s="17">
        <f t="shared" si="9"/>
        <v>0</v>
      </c>
      <c r="X19" s="17">
        <f t="shared" si="10"/>
        <v>0</v>
      </c>
      <c r="Y19" s="17">
        <f t="shared" si="11"/>
        <v>0</v>
      </c>
      <c r="Z19" s="17">
        <f t="shared" si="12"/>
        <v>0</v>
      </c>
      <c r="AA19" s="17">
        <f t="shared" si="13"/>
        <v>0</v>
      </c>
      <c r="AB19" s="17">
        <f t="shared" si="14"/>
        <v>0</v>
      </c>
      <c r="AC19" s="17">
        <f t="shared" si="15"/>
        <v>0</v>
      </c>
      <c r="AD19" s="17">
        <f t="shared" si="16"/>
        <v>0</v>
      </c>
      <c r="AE19" s="17">
        <f t="shared" si="17"/>
        <v>0</v>
      </c>
      <c r="AF19" s="17">
        <f t="shared" si="17"/>
        <v>0</v>
      </c>
      <c r="AG19" s="17">
        <f t="shared" si="17"/>
        <v>0</v>
      </c>
    </row>
    <row r="20" spans="1:33" s="10" customFormat="1" ht="15.75">
      <c r="A20" s="5" t="s">
        <v>28</v>
      </c>
      <c r="B20" s="9">
        <v>15</v>
      </c>
      <c r="C20" s="23">
        <f>10*IF(C19&lt;600,1-C19/600,0)</f>
        <v>2.833333333333333</v>
      </c>
      <c r="D20" s="23">
        <f>10*IF(D19&lt;600,1-D19/600,0)</f>
        <v>4.633333333333334</v>
      </c>
      <c r="E20" s="23">
        <f>10*IF(E19&lt;600,1-E19/600,0)</f>
        <v>1.166666666666667</v>
      </c>
      <c r="F20" s="23">
        <f>10*IF(F19&lt;600,1-F19/600,0)</f>
        <v>5.183333333333334</v>
      </c>
      <c r="G20" s="23">
        <f aca="true" t="shared" si="20" ref="G20:Q20">10*IF(G19&lt;600,1-G19/600,0)</f>
        <v>4.166666666666666</v>
      </c>
      <c r="H20" s="23">
        <f t="shared" si="20"/>
        <v>2.4333333333333327</v>
      </c>
      <c r="I20" s="23">
        <f t="shared" si="20"/>
        <v>5.433333333333334</v>
      </c>
      <c r="J20" s="23">
        <f t="shared" si="20"/>
        <v>4.016666666666666</v>
      </c>
      <c r="K20" s="23">
        <f t="shared" si="20"/>
        <v>3.3499999999999996</v>
      </c>
      <c r="L20" s="23">
        <f t="shared" si="20"/>
        <v>4.3999999999999995</v>
      </c>
      <c r="M20" s="23">
        <f t="shared" si="20"/>
        <v>4.533333333333333</v>
      </c>
      <c r="N20" s="23">
        <f t="shared" si="20"/>
        <v>4.683333333333334</v>
      </c>
      <c r="O20" s="23">
        <f t="shared" si="20"/>
        <v>5.05</v>
      </c>
      <c r="P20" s="23">
        <f t="shared" si="20"/>
        <v>4.166666666666666</v>
      </c>
      <c r="Q20" s="23">
        <f t="shared" si="20"/>
        <v>4.533333333333333</v>
      </c>
      <c r="S20" s="16">
        <f t="shared" si="5"/>
        <v>42.49999999999999</v>
      </c>
      <c r="T20" s="17">
        <f t="shared" si="6"/>
        <v>69.5</v>
      </c>
      <c r="U20" s="17">
        <f t="shared" si="7"/>
        <v>17.500000000000004</v>
      </c>
      <c r="V20" s="17">
        <f t="shared" si="8"/>
        <v>77.75</v>
      </c>
      <c r="W20" s="17">
        <f t="shared" si="9"/>
        <v>62.49999999999999</v>
      </c>
      <c r="X20" s="17">
        <f t="shared" si="10"/>
        <v>36.49999999999999</v>
      </c>
      <c r="Y20" s="17">
        <f t="shared" si="11"/>
        <v>81.5</v>
      </c>
      <c r="Z20" s="17">
        <f t="shared" si="12"/>
        <v>60.249999999999986</v>
      </c>
      <c r="AA20" s="17">
        <f t="shared" si="13"/>
        <v>50.24999999999999</v>
      </c>
      <c r="AB20" s="17">
        <f t="shared" si="14"/>
        <v>65.99999999999999</v>
      </c>
      <c r="AC20" s="17">
        <f t="shared" si="15"/>
        <v>68</v>
      </c>
      <c r="AD20" s="17">
        <f t="shared" si="16"/>
        <v>70.25</v>
      </c>
      <c r="AE20" s="17">
        <f t="shared" si="17"/>
        <v>75.75</v>
      </c>
      <c r="AF20" s="17">
        <f t="shared" si="17"/>
        <v>62.49999999999999</v>
      </c>
      <c r="AG20" s="17">
        <f t="shared" si="17"/>
        <v>68</v>
      </c>
    </row>
    <row r="21" spans="1:33" ht="25.5">
      <c r="A21" s="1" t="s">
        <v>29</v>
      </c>
      <c r="B21" s="18">
        <v>10</v>
      </c>
      <c r="C21" s="7">
        <v>10</v>
      </c>
      <c r="D21" s="41">
        <v>10</v>
      </c>
      <c r="E21" s="19">
        <v>5</v>
      </c>
      <c r="F21" s="19">
        <v>5</v>
      </c>
      <c r="G21" s="19">
        <v>5</v>
      </c>
      <c r="H21" s="19">
        <v>5</v>
      </c>
      <c r="I21" s="19">
        <v>5</v>
      </c>
      <c r="J21" s="19">
        <v>5</v>
      </c>
      <c r="K21" s="19">
        <v>5</v>
      </c>
      <c r="L21" s="19">
        <v>5</v>
      </c>
      <c r="M21" s="19">
        <v>5</v>
      </c>
      <c r="N21" s="19">
        <v>5</v>
      </c>
      <c r="O21" s="19">
        <v>5</v>
      </c>
      <c r="P21" s="19">
        <v>5</v>
      </c>
      <c r="Q21" s="19">
        <v>5</v>
      </c>
      <c r="S21" s="16">
        <f t="shared" si="5"/>
        <v>100</v>
      </c>
      <c r="T21" s="17">
        <f t="shared" si="6"/>
        <v>100</v>
      </c>
      <c r="U21" s="17">
        <f t="shared" si="7"/>
        <v>50</v>
      </c>
      <c r="V21" s="17">
        <f t="shared" si="8"/>
        <v>50</v>
      </c>
      <c r="W21" s="17">
        <f t="shared" si="9"/>
        <v>50</v>
      </c>
      <c r="X21" s="17">
        <f t="shared" si="10"/>
        <v>50</v>
      </c>
      <c r="Y21" s="17">
        <f t="shared" si="11"/>
        <v>50</v>
      </c>
      <c r="Z21" s="17">
        <f t="shared" si="12"/>
        <v>50</v>
      </c>
      <c r="AA21" s="17">
        <f t="shared" si="13"/>
        <v>50</v>
      </c>
      <c r="AB21" s="17">
        <f t="shared" si="14"/>
        <v>50</v>
      </c>
      <c r="AC21" s="17">
        <f t="shared" si="15"/>
        <v>50</v>
      </c>
      <c r="AD21" s="17">
        <f t="shared" si="16"/>
        <v>50</v>
      </c>
      <c r="AE21" s="17">
        <f t="shared" si="17"/>
        <v>50</v>
      </c>
      <c r="AF21" s="17">
        <f t="shared" si="17"/>
        <v>50</v>
      </c>
      <c r="AG21" s="17">
        <f t="shared" si="17"/>
        <v>50</v>
      </c>
    </row>
    <row r="22" spans="1:33" ht="25.5">
      <c r="A22" s="1" t="s">
        <v>0</v>
      </c>
      <c r="B22" s="18">
        <f>B20*95/500</f>
        <v>2.85</v>
      </c>
      <c r="C22" s="7">
        <v>10</v>
      </c>
      <c r="D22" s="7">
        <v>10</v>
      </c>
      <c r="E22" s="7">
        <v>10</v>
      </c>
      <c r="F22" s="7">
        <v>10</v>
      </c>
      <c r="G22" s="7">
        <v>0</v>
      </c>
      <c r="H22" s="7">
        <v>0</v>
      </c>
      <c r="I22" s="7">
        <v>0</v>
      </c>
      <c r="J22" s="7">
        <v>10</v>
      </c>
      <c r="K22" s="7">
        <v>0</v>
      </c>
      <c r="L22" s="7">
        <v>10</v>
      </c>
      <c r="M22" s="7">
        <v>10</v>
      </c>
      <c r="N22" s="7">
        <v>10</v>
      </c>
      <c r="O22" s="7">
        <v>10</v>
      </c>
      <c r="P22" s="7">
        <v>0</v>
      </c>
      <c r="Q22" s="7">
        <v>10</v>
      </c>
      <c r="S22" s="16">
        <f t="shared" si="5"/>
        <v>28.5</v>
      </c>
      <c r="T22" s="17">
        <f t="shared" si="6"/>
        <v>28.5</v>
      </c>
      <c r="U22" s="17">
        <f t="shared" si="7"/>
        <v>28.5</v>
      </c>
      <c r="V22" s="17">
        <f t="shared" si="8"/>
        <v>28.5</v>
      </c>
      <c r="W22" s="17">
        <f t="shared" si="9"/>
        <v>0</v>
      </c>
      <c r="X22" s="17">
        <f t="shared" si="10"/>
        <v>0</v>
      </c>
      <c r="Y22" s="17">
        <f t="shared" si="11"/>
        <v>0</v>
      </c>
      <c r="Z22" s="17">
        <f t="shared" si="12"/>
        <v>28.5</v>
      </c>
      <c r="AA22" s="17">
        <f t="shared" si="13"/>
        <v>0</v>
      </c>
      <c r="AB22" s="17">
        <f t="shared" si="14"/>
        <v>28.5</v>
      </c>
      <c r="AC22" s="17">
        <f t="shared" si="15"/>
        <v>28.5</v>
      </c>
      <c r="AD22" s="17">
        <f t="shared" si="16"/>
        <v>28.5</v>
      </c>
      <c r="AE22" s="17">
        <f t="shared" si="17"/>
        <v>28.5</v>
      </c>
      <c r="AF22" s="17">
        <f t="shared" si="17"/>
        <v>0</v>
      </c>
      <c r="AG22" s="17">
        <f t="shared" si="17"/>
        <v>28.5</v>
      </c>
    </row>
    <row r="23" spans="1:33" ht="15.75">
      <c r="A23" s="1" t="s">
        <v>30</v>
      </c>
      <c r="B23" s="29">
        <v>0</v>
      </c>
      <c r="C23" s="7">
        <v>28</v>
      </c>
      <c r="D23" s="7">
        <v>35</v>
      </c>
      <c r="E23" s="7">
        <v>28</v>
      </c>
      <c r="F23" s="7">
        <v>28</v>
      </c>
      <c r="G23" s="7">
        <v>38</v>
      </c>
      <c r="H23" s="7">
        <v>38</v>
      </c>
      <c r="I23" s="7">
        <v>38</v>
      </c>
      <c r="J23" s="7">
        <v>38</v>
      </c>
      <c r="K23" s="7">
        <v>35</v>
      </c>
      <c r="L23" s="7">
        <v>35</v>
      </c>
      <c r="M23" s="7">
        <v>36</v>
      </c>
      <c r="N23" s="7">
        <v>38</v>
      </c>
      <c r="O23" s="7">
        <v>38</v>
      </c>
      <c r="P23" s="7">
        <v>36</v>
      </c>
      <c r="Q23" s="7">
        <v>23</v>
      </c>
      <c r="S23" s="16">
        <f t="shared" si="5"/>
        <v>0</v>
      </c>
      <c r="T23" s="17">
        <f t="shared" si="6"/>
        <v>0</v>
      </c>
      <c r="U23" s="17">
        <f t="shared" si="7"/>
        <v>0</v>
      </c>
      <c r="V23" s="17">
        <f t="shared" si="8"/>
        <v>0</v>
      </c>
      <c r="W23" s="17">
        <f t="shared" si="9"/>
        <v>0</v>
      </c>
      <c r="X23" s="17">
        <f t="shared" si="10"/>
        <v>0</v>
      </c>
      <c r="Y23" s="17">
        <f t="shared" si="11"/>
        <v>0</v>
      </c>
      <c r="Z23" s="17">
        <f t="shared" si="12"/>
        <v>0</v>
      </c>
      <c r="AA23" s="17">
        <f t="shared" si="13"/>
        <v>0</v>
      </c>
      <c r="AB23" s="17">
        <f t="shared" si="14"/>
        <v>0</v>
      </c>
      <c r="AC23" s="17">
        <f t="shared" si="15"/>
        <v>0</v>
      </c>
      <c r="AD23" s="17">
        <f t="shared" si="16"/>
        <v>0</v>
      </c>
      <c r="AE23" s="17">
        <f t="shared" si="17"/>
        <v>0</v>
      </c>
      <c r="AF23" s="17">
        <f t="shared" si="17"/>
        <v>0</v>
      </c>
      <c r="AG23" s="17">
        <f t="shared" si="17"/>
        <v>0</v>
      </c>
    </row>
    <row r="24" spans="1:33" ht="25.5">
      <c r="A24" s="1" t="s">
        <v>31</v>
      </c>
      <c r="B24" s="18">
        <v>25</v>
      </c>
      <c r="C24" s="40">
        <f>10*IF(C23&lt;28,1,IF(C23&gt;40,0,(40-C23)/(40-28)))</f>
        <v>10</v>
      </c>
      <c r="D24" s="40">
        <f aca="true" t="shared" si="21" ref="D24:Q24">10*IF(D23&lt;28,1,IF(D23&gt;40,0,(40-D23)/(40-28)))</f>
        <v>4.166666666666667</v>
      </c>
      <c r="E24" s="40">
        <f t="shared" si="21"/>
        <v>10</v>
      </c>
      <c r="F24" s="40">
        <f t="shared" si="21"/>
        <v>10</v>
      </c>
      <c r="G24" s="40">
        <f t="shared" si="21"/>
        <v>1.6666666666666665</v>
      </c>
      <c r="H24" s="40">
        <f t="shared" si="21"/>
        <v>1.6666666666666665</v>
      </c>
      <c r="I24" s="40">
        <f t="shared" si="21"/>
        <v>1.6666666666666665</v>
      </c>
      <c r="J24" s="40">
        <f t="shared" si="21"/>
        <v>1.6666666666666665</v>
      </c>
      <c r="K24" s="40">
        <f t="shared" si="21"/>
        <v>4.166666666666667</v>
      </c>
      <c r="L24" s="40">
        <f t="shared" si="21"/>
        <v>4.166666666666667</v>
      </c>
      <c r="M24" s="40">
        <f t="shared" si="21"/>
        <v>3.333333333333333</v>
      </c>
      <c r="N24" s="40">
        <f t="shared" si="21"/>
        <v>1.6666666666666665</v>
      </c>
      <c r="O24" s="40">
        <f t="shared" si="21"/>
        <v>1.6666666666666665</v>
      </c>
      <c r="P24" s="40">
        <f t="shared" si="21"/>
        <v>3.333333333333333</v>
      </c>
      <c r="Q24" s="40">
        <f t="shared" si="21"/>
        <v>10</v>
      </c>
      <c r="S24" s="16">
        <f t="shared" si="5"/>
        <v>250</v>
      </c>
      <c r="T24" s="17">
        <f t="shared" si="6"/>
        <v>104.16666666666667</v>
      </c>
      <c r="U24" s="17">
        <f t="shared" si="7"/>
        <v>250</v>
      </c>
      <c r="V24" s="17">
        <f t="shared" si="8"/>
        <v>250</v>
      </c>
      <c r="W24" s="17">
        <f t="shared" si="9"/>
        <v>41.666666666666664</v>
      </c>
      <c r="X24" s="17">
        <f t="shared" si="10"/>
        <v>41.666666666666664</v>
      </c>
      <c r="Y24" s="17">
        <f t="shared" si="11"/>
        <v>41.666666666666664</v>
      </c>
      <c r="Z24" s="17">
        <f t="shared" si="12"/>
        <v>41.666666666666664</v>
      </c>
      <c r="AA24" s="17">
        <f t="shared" si="13"/>
        <v>104.16666666666667</v>
      </c>
      <c r="AB24" s="17">
        <f t="shared" si="14"/>
        <v>104.16666666666667</v>
      </c>
      <c r="AC24" s="17">
        <f t="shared" si="15"/>
        <v>83.33333333333333</v>
      </c>
      <c r="AD24" s="17">
        <f t="shared" si="16"/>
        <v>41.666666666666664</v>
      </c>
      <c r="AE24" s="17">
        <f t="shared" si="17"/>
        <v>41.666666666666664</v>
      </c>
      <c r="AF24" s="17">
        <f t="shared" si="17"/>
        <v>83.33333333333333</v>
      </c>
      <c r="AG24" s="17">
        <f t="shared" si="17"/>
        <v>250</v>
      </c>
    </row>
    <row r="25" spans="1:33" ht="15.75">
      <c r="A25" s="1" t="s">
        <v>49</v>
      </c>
      <c r="B25" s="29">
        <v>0</v>
      </c>
      <c r="C25" s="7">
        <v>57</v>
      </c>
      <c r="D25" s="7">
        <v>66</v>
      </c>
      <c r="E25" s="7">
        <v>58</v>
      </c>
      <c r="F25" s="7">
        <v>51</v>
      </c>
      <c r="G25" s="7">
        <v>61</v>
      </c>
      <c r="H25" s="7">
        <v>60</v>
      </c>
      <c r="I25" s="7">
        <v>52</v>
      </c>
      <c r="J25" s="7">
        <v>59</v>
      </c>
      <c r="K25" s="7">
        <v>56</v>
      </c>
      <c r="L25" s="7">
        <v>62</v>
      </c>
      <c r="M25" s="7">
        <v>61</v>
      </c>
      <c r="N25" s="7">
        <v>60</v>
      </c>
      <c r="O25" s="7">
        <v>55</v>
      </c>
      <c r="P25" s="7">
        <v>57</v>
      </c>
      <c r="Q25" s="7">
        <v>50</v>
      </c>
      <c r="S25" s="16">
        <f t="shared" si="5"/>
        <v>0</v>
      </c>
      <c r="T25" s="17">
        <f t="shared" si="6"/>
        <v>0</v>
      </c>
      <c r="U25" s="17">
        <f t="shared" si="7"/>
        <v>0</v>
      </c>
      <c r="V25" s="17">
        <f t="shared" si="8"/>
        <v>0</v>
      </c>
      <c r="W25" s="17">
        <f t="shared" si="9"/>
        <v>0</v>
      </c>
      <c r="X25" s="17">
        <f t="shared" si="10"/>
        <v>0</v>
      </c>
      <c r="Y25" s="17">
        <f t="shared" si="11"/>
        <v>0</v>
      </c>
      <c r="Z25" s="17">
        <f t="shared" si="12"/>
        <v>0</v>
      </c>
      <c r="AA25" s="17">
        <f t="shared" si="13"/>
        <v>0</v>
      </c>
      <c r="AB25" s="17">
        <f t="shared" si="14"/>
        <v>0</v>
      </c>
      <c r="AC25" s="17">
        <f t="shared" si="15"/>
        <v>0</v>
      </c>
      <c r="AD25" s="17">
        <f t="shared" si="16"/>
        <v>0</v>
      </c>
      <c r="AE25" s="17">
        <f t="shared" si="17"/>
        <v>0</v>
      </c>
      <c r="AF25" s="17">
        <f t="shared" si="17"/>
        <v>0</v>
      </c>
      <c r="AG25" s="17">
        <f t="shared" si="17"/>
        <v>0</v>
      </c>
    </row>
    <row r="26" spans="1:33" ht="38.25">
      <c r="A26" s="1" t="s">
        <v>51</v>
      </c>
      <c r="B26" s="18">
        <v>15</v>
      </c>
      <c r="C26" s="8">
        <f>10*IF(C25&gt;65,0,IF(C25&gt;55,1-(C25-55)/10,1))</f>
        <v>8</v>
      </c>
      <c r="D26" s="8">
        <f aca="true" t="shared" si="22" ref="D26:Q26">10*IF(D25&gt;65,0,IF(D25&gt;55,1-(D25-55)/10,1))</f>
        <v>0</v>
      </c>
      <c r="E26" s="8">
        <f t="shared" si="22"/>
        <v>7</v>
      </c>
      <c r="F26" s="8">
        <f t="shared" si="22"/>
        <v>10</v>
      </c>
      <c r="G26" s="8">
        <f t="shared" si="22"/>
        <v>4</v>
      </c>
      <c r="H26" s="8">
        <f t="shared" si="22"/>
        <v>5</v>
      </c>
      <c r="I26" s="8">
        <f t="shared" si="22"/>
        <v>10</v>
      </c>
      <c r="J26" s="8">
        <f t="shared" si="22"/>
        <v>6</v>
      </c>
      <c r="K26" s="8">
        <f t="shared" si="22"/>
        <v>9</v>
      </c>
      <c r="L26" s="8">
        <f t="shared" si="22"/>
        <v>3.0000000000000004</v>
      </c>
      <c r="M26" s="8">
        <f t="shared" si="22"/>
        <v>4</v>
      </c>
      <c r="N26" s="8">
        <f t="shared" si="22"/>
        <v>5</v>
      </c>
      <c r="O26" s="8">
        <f t="shared" si="22"/>
        <v>10</v>
      </c>
      <c r="P26" s="8">
        <f t="shared" si="22"/>
        <v>8</v>
      </c>
      <c r="Q26" s="8">
        <f t="shared" si="22"/>
        <v>10</v>
      </c>
      <c r="S26" s="16">
        <f t="shared" si="5"/>
        <v>120</v>
      </c>
      <c r="T26" s="17">
        <f t="shared" si="6"/>
        <v>0</v>
      </c>
      <c r="U26" s="17">
        <f t="shared" si="7"/>
        <v>105</v>
      </c>
      <c r="V26" s="17">
        <f t="shared" si="8"/>
        <v>150</v>
      </c>
      <c r="W26" s="17">
        <f t="shared" si="9"/>
        <v>60</v>
      </c>
      <c r="X26" s="17">
        <f t="shared" si="10"/>
        <v>75</v>
      </c>
      <c r="Y26" s="17">
        <f t="shared" si="11"/>
        <v>150</v>
      </c>
      <c r="Z26" s="17">
        <f t="shared" si="12"/>
        <v>90</v>
      </c>
      <c r="AA26" s="17">
        <f t="shared" si="13"/>
        <v>135</v>
      </c>
      <c r="AB26" s="17">
        <f t="shared" si="14"/>
        <v>45.00000000000001</v>
      </c>
      <c r="AC26" s="17">
        <f t="shared" si="15"/>
        <v>60</v>
      </c>
      <c r="AD26" s="17">
        <f t="shared" si="16"/>
        <v>75</v>
      </c>
      <c r="AE26" s="17">
        <f t="shared" si="17"/>
        <v>150</v>
      </c>
      <c r="AF26" s="17">
        <f t="shared" si="17"/>
        <v>120</v>
      </c>
      <c r="AG26" s="17">
        <f t="shared" si="17"/>
        <v>150</v>
      </c>
    </row>
    <row r="27" spans="1:33" ht="38.25">
      <c r="A27" s="1" t="s">
        <v>24</v>
      </c>
      <c r="B27" s="18">
        <v>10</v>
      </c>
      <c r="C27" s="7">
        <v>10</v>
      </c>
      <c r="D27" s="7">
        <v>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19">
        <v>0</v>
      </c>
      <c r="K27" s="7">
        <v>0</v>
      </c>
      <c r="L27" s="7">
        <v>3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S27" s="16">
        <f t="shared" si="5"/>
        <v>100</v>
      </c>
      <c r="T27" s="17">
        <f t="shared" si="6"/>
        <v>0</v>
      </c>
      <c r="U27" s="17">
        <f t="shared" si="7"/>
        <v>0</v>
      </c>
      <c r="V27" s="17">
        <f t="shared" si="8"/>
        <v>50</v>
      </c>
      <c r="W27" s="17">
        <f t="shared" si="9"/>
        <v>0</v>
      </c>
      <c r="X27" s="17">
        <f t="shared" si="10"/>
        <v>0</v>
      </c>
      <c r="Y27" s="17">
        <f t="shared" si="11"/>
        <v>0</v>
      </c>
      <c r="Z27" s="17">
        <f t="shared" si="12"/>
        <v>0</v>
      </c>
      <c r="AA27" s="17">
        <f t="shared" si="13"/>
        <v>0</v>
      </c>
      <c r="AB27" s="17">
        <f t="shared" si="14"/>
        <v>30</v>
      </c>
      <c r="AC27" s="17">
        <f t="shared" si="15"/>
        <v>0</v>
      </c>
      <c r="AD27" s="17">
        <f t="shared" si="16"/>
        <v>0</v>
      </c>
      <c r="AE27" s="17">
        <f t="shared" si="17"/>
        <v>0</v>
      </c>
      <c r="AF27" s="17">
        <f t="shared" si="17"/>
        <v>0</v>
      </c>
      <c r="AG27" s="17">
        <f t="shared" si="17"/>
        <v>0</v>
      </c>
    </row>
    <row r="28" spans="1:33" ht="38.25">
      <c r="A28" s="1" t="s">
        <v>4</v>
      </c>
      <c r="B28" s="18">
        <v>3</v>
      </c>
      <c r="C28" s="7">
        <v>0</v>
      </c>
      <c r="D28" s="7">
        <v>10</v>
      </c>
      <c r="E28" s="7">
        <v>10</v>
      </c>
      <c r="F28" s="7">
        <v>10</v>
      </c>
      <c r="G28" s="7">
        <v>10</v>
      </c>
      <c r="H28" s="7">
        <v>10</v>
      </c>
      <c r="I28" s="7">
        <v>10</v>
      </c>
      <c r="J28" s="19">
        <v>10</v>
      </c>
      <c r="K28" s="7">
        <v>10</v>
      </c>
      <c r="L28" s="7">
        <v>10</v>
      </c>
      <c r="M28" s="7">
        <v>10</v>
      </c>
      <c r="N28" s="7">
        <v>10</v>
      </c>
      <c r="O28" s="7">
        <v>10</v>
      </c>
      <c r="P28" s="7">
        <v>10</v>
      </c>
      <c r="Q28" s="7">
        <v>10</v>
      </c>
      <c r="S28" s="16">
        <f t="shared" si="5"/>
        <v>0</v>
      </c>
      <c r="T28" s="17">
        <f t="shared" si="6"/>
        <v>30</v>
      </c>
      <c r="U28" s="17">
        <f t="shared" si="7"/>
        <v>30</v>
      </c>
      <c r="V28" s="17">
        <f t="shared" si="8"/>
        <v>30</v>
      </c>
      <c r="W28" s="17">
        <f t="shared" si="9"/>
        <v>30</v>
      </c>
      <c r="X28" s="17">
        <f t="shared" si="10"/>
        <v>30</v>
      </c>
      <c r="Y28" s="17">
        <f t="shared" si="11"/>
        <v>30</v>
      </c>
      <c r="Z28" s="17">
        <f t="shared" si="12"/>
        <v>30</v>
      </c>
      <c r="AA28" s="17">
        <f t="shared" si="13"/>
        <v>30</v>
      </c>
      <c r="AB28" s="17">
        <f t="shared" si="14"/>
        <v>30</v>
      </c>
      <c r="AC28" s="17">
        <f t="shared" si="15"/>
        <v>30</v>
      </c>
      <c r="AD28" s="17">
        <f t="shared" si="16"/>
        <v>30</v>
      </c>
      <c r="AE28" s="17">
        <f t="shared" si="17"/>
        <v>30</v>
      </c>
      <c r="AF28" s="17">
        <f t="shared" si="17"/>
        <v>30</v>
      </c>
      <c r="AG28" s="17">
        <f t="shared" si="17"/>
        <v>30</v>
      </c>
    </row>
    <row r="29" spans="1:33" ht="28.5" customHeight="1">
      <c r="A29" s="1" t="s">
        <v>50</v>
      </c>
      <c r="B29" s="18">
        <v>10</v>
      </c>
      <c r="C29" s="7">
        <v>5</v>
      </c>
      <c r="D29" s="7">
        <v>10</v>
      </c>
      <c r="E29" s="7">
        <v>10</v>
      </c>
      <c r="F29" s="7">
        <v>5</v>
      </c>
      <c r="G29" s="7">
        <v>10</v>
      </c>
      <c r="H29" s="7">
        <v>8</v>
      </c>
      <c r="I29" s="7">
        <v>10</v>
      </c>
      <c r="J29" s="7">
        <v>5</v>
      </c>
      <c r="K29" s="7">
        <v>5</v>
      </c>
      <c r="L29" s="19">
        <v>0</v>
      </c>
      <c r="M29" s="7">
        <v>0</v>
      </c>
      <c r="N29" s="7">
        <v>0</v>
      </c>
      <c r="O29" s="7">
        <v>10</v>
      </c>
      <c r="P29" s="7">
        <v>6</v>
      </c>
      <c r="Q29" s="19">
        <v>0</v>
      </c>
      <c r="S29" s="16">
        <f t="shared" si="5"/>
        <v>50</v>
      </c>
      <c r="T29" s="17">
        <f t="shared" si="6"/>
        <v>100</v>
      </c>
      <c r="U29" s="17">
        <f t="shared" si="7"/>
        <v>100</v>
      </c>
      <c r="V29" s="17">
        <f t="shared" si="8"/>
        <v>50</v>
      </c>
      <c r="W29" s="17">
        <f t="shared" si="9"/>
        <v>100</v>
      </c>
      <c r="X29" s="17">
        <f t="shared" si="10"/>
        <v>80</v>
      </c>
      <c r="Y29" s="17">
        <f t="shared" si="11"/>
        <v>100</v>
      </c>
      <c r="Z29" s="17">
        <f t="shared" si="12"/>
        <v>50</v>
      </c>
      <c r="AA29" s="17">
        <f t="shared" si="13"/>
        <v>50</v>
      </c>
      <c r="AB29" s="17">
        <f t="shared" si="14"/>
        <v>0</v>
      </c>
      <c r="AC29" s="17">
        <f t="shared" si="15"/>
        <v>0</v>
      </c>
      <c r="AD29" s="17">
        <f t="shared" si="16"/>
        <v>0</v>
      </c>
      <c r="AE29" s="17">
        <f t="shared" si="17"/>
        <v>100</v>
      </c>
      <c r="AF29" s="17">
        <f t="shared" si="17"/>
        <v>60</v>
      </c>
      <c r="AG29" s="17">
        <f t="shared" si="17"/>
        <v>0</v>
      </c>
    </row>
    <row r="30" spans="1:33" ht="15.75">
      <c r="A30" s="1" t="s">
        <v>10</v>
      </c>
      <c r="B30" s="18">
        <v>3</v>
      </c>
      <c r="C30" s="7">
        <v>10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41">
        <v>10</v>
      </c>
      <c r="S30" s="16">
        <f t="shared" si="5"/>
        <v>30</v>
      </c>
      <c r="T30" s="17">
        <f t="shared" si="6"/>
        <v>30</v>
      </c>
      <c r="U30" s="17">
        <f t="shared" si="7"/>
        <v>30</v>
      </c>
      <c r="V30" s="17">
        <f t="shared" si="8"/>
        <v>30</v>
      </c>
      <c r="W30" s="17">
        <f t="shared" si="9"/>
        <v>30</v>
      </c>
      <c r="X30" s="17">
        <f t="shared" si="10"/>
        <v>30</v>
      </c>
      <c r="Y30" s="17">
        <f t="shared" si="11"/>
        <v>30</v>
      </c>
      <c r="Z30" s="17">
        <f t="shared" si="12"/>
        <v>30</v>
      </c>
      <c r="AA30" s="17">
        <f t="shared" si="13"/>
        <v>30</v>
      </c>
      <c r="AB30" s="17">
        <f t="shared" si="14"/>
        <v>30</v>
      </c>
      <c r="AC30" s="17">
        <f t="shared" si="15"/>
        <v>30</v>
      </c>
      <c r="AD30" s="17">
        <f t="shared" si="16"/>
        <v>30</v>
      </c>
      <c r="AE30" s="17">
        <f t="shared" si="17"/>
        <v>30</v>
      </c>
      <c r="AF30" s="17">
        <f t="shared" si="17"/>
        <v>30</v>
      </c>
      <c r="AG30" s="17">
        <f t="shared" si="17"/>
        <v>30</v>
      </c>
    </row>
    <row r="31" spans="1:33" ht="25.5">
      <c r="A31" s="1" t="s">
        <v>11</v>
      </c>
      <c r="B31" s="18">
        <v>5</v>
      </c>
      <c r="C31" s="7">
        <v>5</v>
      </c>
      <c r="D31" s="7">
        <v>0</v>
      </c>
      <c r="E31" s="7">
        <v>0</v>
      </c>
      <c r="F31" s="7">
        <v>5</v>
      </c>
      <c r="G31" s="7">
        <v>5</v>
      </c>
      <c r="H31" s="7">
        <v>10</v>
      </c>
      <c r="I31" s="7">
        <v>0</v>
      </c>
      <c r="J31" s="7">
        <v>5</v>
      </c>
      <c r="K31" s="7">
        <v>5</v>
      </c>
      <c r="L31" s="7">
        <v>10</v>
      </c>
      <c r="M31" s="7">
        <v>5</v>
      </c>
      <c r="N31" s="7">
        <v>0</v>
      </c>
      <c r="O31" s="7">
        <v>5</v>
      </c>
      <c r="P31" s="7">
        <v>5</v>
      </c>
      <c r="Q31" s="7">
        <v>5</v>
      </c>
      <c r="S31" s="16">
        <f t="shared" si="5"/>
        <v>25</v>
      </c>
      <c r="T31" s="17">
        <f t="shared" si="6"/>
        <v>0</v>
      </c>
      <c r="U31" s="17">
        <f t="shared" si="7"/>
        <v>0</v>
      </c>
      <c r="V31" s="17">
        <f t="shared" si="8"/>
        <v>25</v>
      </c>
      <c r="W31" s="17">
        <f t="shared" si="9"/>
        <v>25</v>
      </c>
      <c r="X31" s="17">
        <f t="shared" si="10"/>
        <v>50</v>
      </c>
      <c r="Y31" s="17">
        <f t="shared" si="11"/>
        <v>0</v>
      </c>
      <c r="Z31" s="17">
        <f t="shared" si="12"/>
        <v>25</v>
      </c>
      <c r="AA31" s="17">
        <f t="shared" si="13"/>
        <v>25</v>
      </c>
      <c r="AB31" s="17">
        <f t="shared" si="14"/>
        <v>50</v>
      </c>
      <c r="AC31" s="17">
        <f t="shared" si="15"/>
        <v>25</v>
      </c>
      <c r="AD31" s="17">
        <f t="shared" si="16"/>
        <v>0</v>
      </c>
      <c r="AE31" s="17">
        <f t="shared" si="17"/>
        <v>25</v>
      </c>
      <c r="AF31" s="17">
        <f t="shared" si="17"/>
        <v>25</v>
      </c>
      <c r="AG31" s="17">
        <f t="shared" si="17"/>
        <v>25</v>
      </c>
    </row>
    <row r="32" spans="1:33" ht="15.75">
      <c r="A32" s="1" t="s">
        <v>12</v>
      </c>
      <c r="B32" s="18">
        <v>25</v>
      </c>
      <c r="C32" s="41">
        <v>10</v>
      </c>
      <c r="D32" s="19">
        <v>10</v>
      </c>
      <c r="E32" s="19">
        <v>10</v>
      </c>
      <c r="F32" s="19">
        <v>10</v>
      </c>
      <c r="G32" s="19">
        <v>10</v>
      </c>
      <c r="H32" s="19">
        <v>10</v>
      </c>
      <c r="I32" s="19">
        <v>10</v>
      </c>
      <c r="J32" s="19">
        <v>10</v>
      </c>
      <c r="K32" s="19">
        <v>10</v>
      </c>
      <c r="L32" s="19">
        <v>10</v>
      </c>
      <c r="M32" s="19">
        <v>10</v>
      </c>
      <c r="N32" s="19">
        <v>10</v>
      </c>
      <c r="O32" s="19">
        <v>10</v>
      </c>
      <c r="P32" s="19">
        <v>10</v>
      </c>
      <c r="Q32" s="19">
        <v>10</v>
      </c>
      <c r="S32" s="16">
        <f t="shared" si="5"/>
        <v>250</v>
      </c>
      <c r="T32" s="17">
        <f t="shared" si="6"/>
        <v>250</v>
      </c>
      <c r="U32" s="17">
        <f t="shared" si="7"/>
        <v>250</v>
      </c>
      <c r="V32" s="17">
        <f t="shared" si="8"/>
        <v>250</v>
      </c>
      <c r="W32" s="17">
        <f t="shared" si="9"/>
        <v>250</v>
      </c>
      <c r="X32" s="17">
        <f t="shared" si="10"/>
        <v>250</v>
      </c>
      <c r="Y32" s="17">
        <f t="shared" si="11"/>
        <v>250</v>
      </c>
      <c r="Z32" s="17">
        <f t="shared" si="12"/>
        <v>250</v>
      </c>
      <c r="AA32" s="17">
        <f t="shared" si="13"/>
        <v>250</v>
      </c>
      <c r="AB32" s="17">
        <f t="shared" si="14"/>
        <v>250</v>
      </c>
      <c r="AC32" s="17">
        <f t="shared" si="15"/>
        <v>250</v>
      </c>
      <c r="AD32" s="17">
        <f t="shared" si="16"/>
        <v>250</v>
      </c>
      <c r="AE32" s="17">
        <f t="shared" si="17"/>
        <v>250</v>
      </c>
      <c r="AF32" s="17">
        <f t="shared" si="17"/>
        <v>250</v>
      </c>
      <c r="AG32" s="17">
        <f t="shared" si="17"/>
        <v>250</v>
      </c>
    </row>
    <row r="33" spans="1:33" ht="38.25">
      <c r="A33" s="1" t="s">
        <v>13</v>
      </c>
      <c r="B33" s="18">
        <v>10</v>
      </c>
      <c r="C33" s="7">
        <v>8</v>
      </c>
      <c r="D33" s="7">
        <v>10</v>
      </c>
      <c r="E33" s="7">
        <v>8</v>
      </c>
      <c r="F33" s="7">
        <v>8</v>
      </c>
      <c r="G33" s="7">
        <v>8</v>
      </c>
      <c r="H33" s="7">
        <v>8</v>
      </c>
      <c r="I33" s="7">
        <v>8</v>
      </c>
      <c r="J33" s="7">
        <v>8</v>
      </c>
      <c r="K33" s="7">
        <v>8</v>
      </c>
      <c r="L33" s="7">
        <v>8</v>
      </c>
      <c r="M33" s="7">
        <v>8</v>
      </c>
      <c r="N33" s="7">
        <v>8</v>
      </c>
      <c r="O33" s="7">
        <v>8</v>
      </c>
      <c r="P33" s="7">
        <v>8</v>
      </c>
      <c r="Q33" s="7">
        <v>8</v>
      </c>
      <c r="S33" s="16">
        <f t="shared" si="5"/>
        <v>80</v>
      </c>
      <c r="T33" s="17">
        <f t="shared" si="6"/>
        <v>100</v>
      </c>
      <c r="U33" s="17">
        <f t="shared" si="7"/>
        <v>80</v>
      </c>
      <c r="V33" s="17">
        <f t="shared" si="8"/>
        <v>80</v>
      </c>
      <c r="W33" s="17">
        <f t="shared" si="9"/>
        <v>80</v>
      </c>
      <c r="X33" s="17">
        <f t="shared" si="10"/>
        <v>80</v>
      </c>
      <c r="Y33" s="17">
        <f t="shared" si="11"/>
        <v>80</v>
      </c>
      <c r="Z33" s="17">
        <f t="shared" si="12"/>
        <v>80</v>
      </c>
      <c r="AA33" s="17">
        <f t="shared" si="13"/>
        <v>80</v>
      </c>
      <c r="AB33" s="17">
        <f t="shared" si="14"/>
        <v>80</v>
      </c>
      <c r="AC33" s="17">
        <f t="shared" si="15"/>
        <v>80</v>
      </c>
      <c r="AD33" s="17">
        <f t="shared" si="16"/>
        <v>80</v>
      </c>
      <c r="AE33" s="17">
        <f t="shared" si="17"/>
        <v>80</v>
      </c>
      <c r="AF33" s="17">
        <f t="shared" si="17"/>
        <v>80</v>
      </c>
      <c r="AG33" s="17">
        <f t="shared" si="17"/>
        <v>80</v>
      </c>
    </row>
    <row r="34" spans="1:33" ht="25.5">
      <c r="A34" s="1" t="s">
        <v>14</v>
      </c>
      <c r="B34" s="18">
        <v>5</v>
      </c>
      <c r="C34" s="7">
        <v>10</v>
      </c>
      <c r="D34" s="7">
        <v>10</v>
      </c>
      <c r="E34" s="7">
        <v>5</v>
      </c>
      <c r="F34" s="7">
        <v>10</v>
      </c>
      <c r="G34" s="7">
        <v>10</v>
      </c>
      <c r="H34" s="7">
        <v>10</v>
      </c>
      <c r="I34" s="7">
        <v>10</v>
      </c>
      <c r="J34" s="7">
        <v>10</v>
      </c>
      <c r="K34" s="7">
        <v>5</v>
      </c>
      <c r="L34" s="7">
        <v>7</v>
      </c>
      <c r="M34" s="7">
        <v>10</v>
      </c>
      <c r="N34" s="7">
        <v>10</v>
      </c>
      <c r="O34" s="7">
        <v>10</v>
      </c>
      <c r="P34" s="7">
        <v>10</v>
      </c>
      <c r="Q34" s="7">
        <v>10</v>
      </c>
      <c r="S34" s="16">
        <f t="shared" si="5"/>
        <v>50</v>
      </c>
      <c r="T34" s="17">
        <f t="shared" si="6"/>
        <v>50</v>
      </c>
      <c r="U34" s="17">
        <f t="shared" si="7"/>
        <v>25</v>
      </c>
      <c r="V34" s="17">
        <f t="shared" si="8"/>
        <v>50</v>
      </c>
      <c r="W34" s="17">
        <f t="shared" si="9"/>
        <v>50</v>
      </c>
      <c r="X34" s="17">
        <f t="shared" si="10"/>
        <v>50</v>
      </c>
      <c r="Y34" s="17">
        <f t="shared" si="11"/>
        <v>50</v>
      </c>
      <c r="Z34" s="17">
        <f t="shared" si="12"/>
        <v>50</v>
      </c>
      <c r="AA34" s="17">
        <f t="shared" si="13"/>
        <v>25</v>
      </c>
      <c r="AB34" s="17">
        <f t="shared" si="14"/>
        <v>35</v>
      </c>
      <c r="AC34" s="17">
        <f t="shared" si="15"/>
        <v>50</v>
      </c>
      <c r="AD34" s="17">
        <f t="shared" si="16"/>
        <v>50</v>
      </c>
      <c r="AE34" s="17">
        <f t="shared" si="17"/>
        <v>50</v>
      </c>
      <c r="AF34" s="17">
        <f t="shared" si="17"/>
        <v>50</v>
      </c>
      <c r="AG34" s="17">
        <f t="shared" si="17"/>
        <v>50</v>
      </c>
    </row>
    <row r="35" ht="16.5" thickBot="1"/>
    <row r="36" spans="1:19" s="33" customFormat="1" ht="16.5" thickTop="1">
      <c r="A36" s="32" t="s">
        <v>33</v>
      </c>
      <c r="S36" s="34"/>
    </row>
    <row r="37" ht="15.75">
      <c r="A37" s="26" t="s">
        <v>32</v>
      </c>
    </row>
    <row r="38" ht="15.75">
      <c r="A38" s="27" t="s">
        <v>34</v>
      </c>
    </row>
  </sheetData>
  <hyperlinks>
    <hyperlink ref="C4" r:id="rId1" display="link"/>
    <hyperlink ref="D4" r:id="rId2" display="link"/>
    <hyperlink ref="E4" r:id="rId3" display="link"/>
    <hyperlink ref="F4" r:id="rId4" display="link"/>
    <hyperlink ref="G4" r:id="rId5" display="link"/>
    <hyperlink ref="H4" r:id="rId6" display="link"/>
    <hyperlink ref="I4" r:id="rId7" display="link"/>
    <hyperlink ref="J4" r:id="rId8" display="link"/>
    <hyperlink ref="K4" r:id="rId9" display="link"/>
    <hyperlink ref="L4" r:id="rId10" display="link"/>
    <hyperlink ref="M4" r:id="rId11" display="link"/>
    <hyperlink ref="N4" r:id="rId12" display="link"/>
    <hyperlink ref="O4" r:id="rId13" display="link"/>
    <hyperlink ref="P4" r:id="rId14" display="link"/>
    <hyperlink ref="Q4" r:id="rId15" display="link"/>
  </hyperlinks>
  <printOptions/>
  <pageMargins left="0.75" right="0.75" top="1" bottom="1" header="0.5" footer="0.5"/>
  <pageSetup horizontalDpi="600" verticalDpi="600" orientation="portrait" r:id="rId18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Jerome Daoust</cp:lastModifiedBy>
  <dcterms:created xsi:type="dcterms:W3CDTF">1996-10-14T23:33:28Z</dcterms:created>
  <dcterms:modified xsi:type="dcterms:W3CDTF">2006-04-15T00:02:23Z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